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805" windowWidth="14220" windowHeight="9855" firstSheet="2" activeTab="3"/>
  </bookViews>
  <sheets>
    <sheet name="On-Campus Freshmen" sheetId="1" r:id="rId1"/>
    <sheet name="On-Campus Transfers" sheetId="2" r:id="rId2"/>
    <sheet name="On-Campus Other" sheetId="3" r:id="rId3"/>
    <sheet name="Online Trend" sheetId="4" r:id="rId4"/>
  </sheets>
  <definedNames/>
  <calcPr fullCalcOnLoad="1"/>
</workbook>
</file>

<file path=xl/sharedStrings.xml><?xml version="1.0" encoding="utf-8"?>
<sst xmlns="http://schemas.openxmlformats.org/spreadsheetml/2006/main" count="157" uniqueCount="38">
  <si>
    <t>Year 2</t>
  </si>
  <si>
    <t>Year 3</t>
  </si>
  <si>
    <t>Year 4</t>
  </si>
  <si>
    <t>Year 5</t>
  </si>
  <si>
    <t>Year 6</t>
  </si>
  <si>
    <t>Average</t>
  </si>
  <si>
    <t>Fall 2009</t>
  </si>
  <si>
    <t>Fall 2010</t>
  </si>
  <si>
    <t>Fall 2011</t>
  </si>
  <si>
    <t>Fall 2012</t>
  </si>
  <si>
    <t>Fall 2013</t>
  </si>
  <si>
    <t>Fall 2014</t>
  </si>
  <si>
    <t>Fall 2015</t>
  </si>
  <si>
    <t>Year 1 (Start)</t>
  </si>
  <si>
    <t>Counts</t>
  </si>
  <si>
    <t>Retention</t>
  </si>
  <si>
    <t>Projection</t>
  </si>
  <si>
    <t>Fall 2004</t>
  </si>
  <si>
    <t>Fall 2005</t>
  </si>
  <si>
    <t>Fall 2006</t>
  </si>
  <si>
    <t>Fall 2007</t>
  </si>
  <si>
    <t>Fall 2008</t>
  </si>
  <si>
    <t>Fall 2016</t>
  </si>
  <si>
    <t>7 Year Change</t>
  </si>
  <si>
    <t>200501</t>
  </si>
  <si>
    <t>200601</t>
  </si>
  <si>
    <t>200701</t>
  </si>
  <si>
    <t>200801</t>
  </si>
  <si>
    <t>200901</t>
  </si>
  <si>
    <t>201001</t>
  </si>
  <si>
    <t xml:space="preserve">  </t>
  </si>
  <si>
    <t>On-Campus New Freshmen</t>
  </si>
  <si>
    <t>On-Campus Undergraduate Transfers</t>
  </si>
  <si>
    <t>On-Campus Other New Students</t>
  </si>
  <si>
    <t>Headcount</t>
  </si>
  <si>
    <t>Online Trend for All students</t>
  </si>
  <si>
    <t>Excludes those that are taking on-campus or strictly onsite courses</t>
  </si>
  <si>
    <t>** Trend based on Excel "forecast" Formula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</si>
</sst>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  <font>
      <sz val="14"/>
      <color indexed="62"/>
      <name val="Arial"/>
      <family val="0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color indexed="62"/>
      <name val="Arial"/>
      <family val="0"/>
    </font>
    <font>
      <sz val="1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0" borderId="0" xfId="55">
      <alignment/>
      <protection/>
    </xf>
    <xf numFmtId="164" fontId="1" fillId="0" borderId="10" xfId="55" applyNumberFormat="1" applyFont="1" applyFill="1" applyBorder="1" applyAlignment="1">
      <alignment horizontal="right" wrapText="1"/>
      <protection/>
    </xf>
    <xf numFmtId="164" fontId="1" fillId="0" borderId="0" xfId="55" applyNumberFormat="1">
      <alignment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1" xfId="55" applyFont="1" applyFill="1" applyBorder="1" applyAlignment="1">
      <alignment horizontal="center"/>
      <protection/>
    </xf>
    <xf numFmtId="0" fontId="0" fillId="34" borderId="12" xfId="0" applyFill="1" applyBorder="1" applyAlignment="1">
      <alignment/>
    </xf>
    <xf numFmtId="164" fontId="0" fillId="35" borderId="12" xfId="0" applyNumberFormat="1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34" borderId="12" xfId="0" applyFill="1" applyBorder="1" applyAlignment="1">
      <alignment horizontal="center"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0" xfId="57">
      <alignment/>
      <protection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0" fillId="34" borderId="14" xfId="0" applyFill="1" applyBorder="1" applyAlignment="1">
      <alignment horizontal="center"/>
    </xf>
    <xf numFmtId="0" fontId="1" fillId="33" borderId="13" xfId="55" applyFont="1" applyFill="1" applyBorder="1" applyAlignment="1">
      <alignment horizontal="center"/>
      <protection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22375"/>
          <c:w val="0.98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'Online Trend'!$A$27</c:f>
              <c:strCache>
                <c:ptCount val="1"/>
                <c:pt idx="0">
                  <c:v>Headcount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66FF"/>
              </a:solidFill>
              <a:ln>
                <a:solidFill>
                  <a:srgbClr val="333399"/>
                </a:solidFill>
              </a:ln>
            </c:spPr>
          </c:marker>
          <c:dPt>
            <c:idx val="1"/>
            <c:spPr>
              <a:ln w="38100">
                <a:solidFill>
                  <a:srgbClr val="3366FF"/>
                </a:solidFill>
              </a:ln>
            </c:spPr>
            <c:marker>
              <c:size val="9"/>
              <c:spPr>
                <a:solidFill>
                  <a:srgbClr val="3366FF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3366FF"/>
                </a:solidFill>
              </a:ln>
            </c:spPr>
            <c:marker>
              <c:size val="9"/>
              <c:spPr>
                <a:solidFill>
                  <a:srgbClr val="3366FF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3366FF"/>
                </a:solidFill>
              </a:ln>
            </c:spPr>
            <c:marker>
              <c:size val="9"/>
              <c:spPr>
                <a:solidFill>
                  <a:srgbClr val="3366FF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3366FF"/>
                </a:solidFill>
              </a:ln>
            </c:spPr>
            <c:marker>
              <c:size val="9"/>
              <c:spPr>
                <a:solidFill>
                  <a:srgbClr val="3366FF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3366FF"/>
                </a:solidFill>
              </a:ln>
            </c:spPr>
            <c:marker>
              <c:size val="9"/>
              <c:spPr>
                <a:solidFill>
                  <a:srgbClr val="3366FF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'Online Trend'!$B$26:$N$26</c:f>
              <c:strCache/>
            </c:strRef>
          </c:cat>
          <c:val>
            <c:numRef>
              <c:f>'Online Trend'!$B$27:$N$27</c:f>
              <c:numCache/>
            </c:numRef>
          </c:val>
          <c:smooth val="0"/>
        </c:ser>
        <c:marker val="1"/>
        <c:axId val="19536811"/>
        <c:axId val="52651952"/>
      </c:lineChart>
      <c:catAx>
        <c:axId val="1953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1952"/>
        <c:crosses val="autoZero"/>
        <c:auto val="1"/>
        <c:lblOffset val="100"/>
        <c:tickLblSkip val="1"/>
        <c:noMultiLvlLbl val="0"/>
      </c:catAx>
      <c:valAx>
        <c:axId val="5265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6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13</xdr:col>
      <xdr:colOff>704850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9525" y="561975"/>
        <a:ext cx="1073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7.8515625" style="0" customWidth="1"/>
    <col min="11" max="11" width="20.00390625" style="0" customWidth="1"/>
  </cols>
  <sheetData>
    <row r="1" ht="18">
      <c r="A1" s="17" t="s">
        <v>31</v>
      </c>
    </row>
    <row r="2" ht="18">
      <c r="A2" s="7"/>
    </row>
    <row r="3" ht="12.75">
      <c r="A3" s="18" t="s">
        <v>14</v>
      </c>
    </row>
    <row r="4" spans="1:7" ht="12.75">
      <c r="A4" s="8"/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6</v>
      </c>
    </row>
    <row r="5" spans="1:7" ht="12.75">
      <c r="A5" s="1" t="s">
        <v>13</v>
      </c>
      <c r="B5" s="2">
        <v>338</v>
      </c>
      <c r="C5" s="2">
        <v>370</v>
      </c>
      <c r="D5" s="2">
        <v>358</v>
      </c>
      <c r="E5" s="2">
        <v>319</v>
      </c>
      <c r="F5" s="2">
        <v>316</v>
      </c>
      <c r="G5" s="2">
        <v>435</v>
      </c>
    </row>
    <row r="6" spans="1:7" ht="12.75">
      <c r="A6" s="1" t="s">
        <v>0</v>
      </c>
      <c r="B6" s="2">
        <v>223</v>
      </c>
      <c r="C6" s="2">
        <v>232</v>
      </c>
      <c r="D6" s="2">
        <v>223</v>
      </c>
      <c r="E6" s="2">
        <v>160</v>
      </c>
      <c r="F6" s="2">
        <v>222</v>
      </c>
      <c r="G6" s="3"/>
    </row>
    <row r="7" spans="1:7" ht="12.75">
      <c r="A7" s="1" t="s">
        <v>1</v>
      </c>
      <c r="B7" s="2">
        <v>167</v>
      </c>
      <c r="C7" s="2">
        <v>178</v>
      </c>
      <c r="D7" s="2">
        <v>172</v>
      </c>
      <c r="E7" s="2">
        <v>120</v>
      </c>
      <c r="F7" s="3"/>
      <c r="G7" s="3"/>
    </row>
    <row r="8" spans="1:7" ht="12.75">
      <c r="A8" s="1" t="s">
        <v>2</v>
      </c>
      <c r="B8" s="2">
        <v>145</v>
      </c>
      <c r="C8" s="2">
        <v>161</v>
      </c>
      <c r="D8" s="2">
        <v>156</v>
      </c>
      <c r="F8" s="3"/>
      <c r="G8" s="3"/>
    </row>
    <row r="9" spans="1:7" ht="12.75">
      <c r="A9" s="1" t="s">
        <v>3</v>
      </c>
      <c r="B9" s="2">
        <v>65</v>
      </c>
      <c r="C9" s="2">
        <v>79</v>
      </c>
      <c r="G9" s="3"/>
    </row>
    <row r="10" spans="1:2" ht="12.75">
      <c r="A10" s="1" t="s">
        <v>4</v>
      </c>
      <c r="B10" s="2">
        <v>23</v>
      </c>
    </row>
    <row r="11" ht="12.75">
      <c r="N11" s="20"/>
    </row>
    <row r="12" spans="1:9" ht="12.75">
      <c r="A12" s="19" t="s">
        <v>15</v>
      </c>
      <c r="I12" s="29" t="s">
        <v>5</v>
      </c>
    </row>
    <row r="13" spans="1:9" ht="12.75">
      <c r="A13" s="8"/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6</v>
      </c>
      <c r="I13" s="30" t="s">
        <v>15</v>
      </c>
    </row>
    <row r="14" spans="1:9" ht="12.75">
      <c r="A14" s="1" t="s">
        <v>13</v>
      </c>
      <c r="B14" s="4">
        <f>B5/B$5</f>
        <v>1</v>
      </c>
      <c r="C14" s="4">
        <f aca="true" t="shared" si="0" ref="C14:G15">C5/C$5</f>
        <v>1</v>
      </c>
      <c r="D14" s="4">
        <f t="shared" si="0"/>
        <v>1</v>
      </c>
      <c r="E14" s="4">
        <f t="shared" si="0"/>
        <v>1</v>
      </c>
      <c r="F14" s="4">
        <f t="shared" si="0"/>
        <v>1</v>
      </c>
      <c r="G14" s="4">
        <f t="shared" si="0"/>
        <v>1</v>
      </c>
      <c r="I14" s="28">
        <f aca="true" t="shared" si="1" ref="I14:I19">AVERAGE(B14:G14)</f>
        <v>1</v>
      </c>
    </row>
    <row r="15" spans="1:9" ht="12.75">
      <c r="A15" s="1" t="s">
        <v>0</v>
      </c>
      <c r="B15" s="4">
        <f aca="true" t="shared" si="2" ref="B15:E18">B6/B$5</f>
        <v>0.6597633136094675</v>
      </c>
      <c r="C15" s="4">
        <f t="shared" si="2"/>
        <v>0.6270270270270271</v>
      </c>
      <c r="D15" s="4">
        <f t="shared" si="2"/>
        <v>0.6229050279329609</v>
      </c>
      <c r="E15" s="4">
        <f t="shared" si="2"/>
        <v>0.5015673981191222</v>
      </c>
      <c r="F15" s="4">
        <f t="shared" si="0"/>
        <v>0.7025316455696202</v>
      </c>
      <c r="G15" s="3"/>
      <c r="I15" s="27">
        <f t="shared" si="1"/>
        <v>0.6227588824516396</v>
      </c>
    </row>
    <row r="16" spans="1:9" ht="12.75">
      <c r="A16" s="1" t="s">
        <v>1</v>
      </c>
      <c r="B16" s="4">
        <f t="shared" si="2"/>
        <v>0.4940828402366864</v>
      </c>
      <c r="C16" s="4">
        <f t="shared" si="2"/>
        <v>0.4810810810810811</v>
      </c>
      <c r="D16" s="4">
        <f t="shared" si="2"/>
        <v>0.48044692737430167</v>
      </c>
      <c r="E16" s="4">
        <f t="shared" si="2"/>
        <v>0.3761755485893417</v>
      </c>
      <c r="F16" s="5"/>
      <c r="G16" s="3"/>
      <c r="I16" s="27">
        <f t="shared" si="1"/>
        <v>0.4579465993203527</v>
      </c>
    </row>
    <row r="17" spans="1:9" ht="12.75">
      <c r="A17" s="1" t="s">
        <v>2</v>
      </c>
      <c r="B17" s="4">
        <f t="shared" si="2"/>
        <v>0.4289940828402367</v>
      </c>
      <c r="C17" s="4">
        <f t="shared" si="2"/>
        <v>0.43513513513513513</v>
      </c>
      <c r="D17" s="4">
        <f>D8/D$5</f>
        <v>0.43575418994413406</v>
      </c>
      <c r="E17" s="6"/>
      <c r="F17" s="5"/>
      <c r="G17" s="3"/>
      <c r="I17" s="27">
        <f t="shared" si="1"/>
        <v>0.433294469306502</v>
      </c>
    </row>
    <row r="18" spans="1:9" ht="12.75">
      <c r="A18" s="1" t="s">
        <v>3</v>
      </c>
      <c r="B18" s="4">
        <f t="shared" si="2"/>
        <v>0.19230769230769232</v>
      </c>
      <c r="C18" s="4">
        <f t="shared" si="2"/>
        <v>0.21351351351351353</v>
      </c>
      <c r="D18" s="6"/>
      <c r="E18" s="6"/>
      <c r="F18" s="6"/>
      <c r="G18" s="3"/>
      <c r="I18" s="27">
        <f t="shared" si="1"/>
        <v>0.20291060291060292</v>
      </c>
    </row>
    <row r="19" spans="1:9" ht="12.75">
      <c r="A19" s="1" t="s">
        <v>4</v>
      </c>
      <c r="B19" s="4">
        <f>B10/B$5</f>
        <v>0.06804733727810651</v>
      </c>
      <c r="C19" s="6"/>
      <c r="D19" s="6"/>
      <c r="E19" s="6"/>
      <c r="F19" s="6"/>
      <c r="I19" s="27">
        <f t="shared" si="1"/>
        <v>0.06804733727810651</v>
      </c>
    </row>
    <row r="22" spans="1:9" ht="12.75">
      <c r="A22" s="19" t="s">
        <v>16</v>
      </c>
      <c r="C22" s="16"/>
      <c r="D22" s="16"/>
      <c r="E22" s="16"/>
      <c r="F22" s="16"/>
      <c r="G22" s="16"/>
      <c r="H22" s="16"/>
      <c r="I22" s="16"/>
    </row>
    <row r="23" spans="1:9" ht="12.75">
      <c r="A23" s="9"/>
      <c r="B23" s="13" t="s">
        <v>6</v>
      </c>
      <c r="C23" s="13" t="s">
        <v>7</v>
      </c>
      <c r="D23" s="13" t="s">
        <v>8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22</v>
      </c>
    </row>
    <row r="24" spans="1:9" ht="12.75">
      <c r="A24" s="10">
        <f aca="true" t="shared" si="3" ref="A24:A29">I14</f>
        <v>1</v>
      </c>
      <c r="B24" s="24">
        <v>435</v>
      </c>
      <c r="C24" s="26">
        <v>450</v>
      </c>
      <c r="D24" s="26">
        <v>475</v>
      </c>
      <c r="E24" s="26">
        <v>500</v>
      </c>
      <c r="F24" s="26">
        <v>525</v>
      </c>
      <c r="G24" s="26">
        <v>550</v>
      </c>
      <c r="H24" s="26">
        <v>575</v>
      </c>
      <c r="I24" s="26">
        <v>600</v>
      </c>
    </row>
    <row r="25" spans="1:9" ht="12.75">
      <c r="A25" s="10">
        <f t="shared" si="3"/>
        <v>0.6227588824516396</v>
      </c>
      <c r="B25" s="12">
        <f>$A25*B$24</f>
        <v>270.9001138664632</v>
      </c>
      <c r="C25" s="12">
        <f>$A25*C$24</f>
        <v>280.2414971032378</v>
      </c>
      <c r="D25" s="12">
        <f>$A25*D$24</f>
        <v>295.8104691645288</v>
      </c>
      <c r="E25" s="12">
        <f>$A25*E$24</f>
        <v>311.3794412258198</v>
      </c>
      <c r="F25" s="12">
        <f aca="true" t="shared" si="4" ref="F25:I29">$A25*F$24</f>
        <v>326.9484132871108</v>
      </c>
      <c r="G25" s="12">
        <f>$A25*G$24</f>
        <v>342.5173853484018</v>
      </c>
      <c r="H25" s="12">
        <f>$A25*H$24</f>
        <v>358.08635740969277</v>
      </c>
      <c r="I25" s="12">
        <f>$A25*I$24</f>
        <v>373.65532947098376</v>
      </c>
    </row>
    <row r="26" spans="1:9" ht="12.75">
      <c r="A26" s="10">
        <f t="shared" si="3"/>
        <v>0.4579465993203527</v>
      </c>
      <c r="B26" s="12">
        <f>$A26*B$24</f>
        <v>199.20677070435343</v>
      </c>
      <c r="C26" s="12">
        <f aca="true" t="shared" si="5" ref="C26:E29">$A26*C$24</f>
        <v>206.07596969415872</v>
      </c>
      <c r="D26" s="12">
        <f t="shared" si="5"/>
        <v>217.52463467716754</v>
      </c>
      <c r="E26" s="12">
        <f t="shared" si="5"/>
        <v>228.97329966017634</v>
      </c>
      <c r="F26" s="12">
        <f t="shared" si="4"/>
        <v>240.42196464318516</v>
      </c>
      <c r="G26" s="12">
        <f t="shared" si="4"/>
        <v>251.870629626194</v>
      </c>
      <c r="H26" s="12">
        <f t="shared" si="4"/>
        <v>263.3192946092028</v>
      </c>
      <c r="I26" s="12">
        <f t="shared" si="4"/>
        <v>274.76795959221164</v>
      </c>
    </row>
    <row r="27" spans="1:9" ht="12.75">
      <c r="A27" s="10">
        <f t="shared" si="3"/>
        <v>0.433294469306502</v>
      </c>
      <c r="B27" s="12">
        <f>$A27*B$24</f>
        <v>188.48309414832838</v>
      </c>
      <c r="C27" s="12">
        <f t="shared" si="5"/>
        <v>194.9825111879259</v>
      </c>
      <c r="D27" s="12">
        <f t="shared" si="5"/>
        <v>205.81487292058844</v>
      </c>
      <c r="E27" s="12">
        <f t="shared" si="5"/>
        <v>216.647234653251</v>
      </c>
      <c r="F27" s="12">
        <f t="shared" si="4"/>
        <v>227.47959638591357</v>
      </c>
      <c r="G27" s="12">
        <f t="shared" si="4"/>
        <v>238.31195811857611</v>
      </c>
      <c r="H27" s="12">
        <f t="shared" si="4"/>
        <v>249.14431985123866</v>
      </c>
      <c r="I27" s="12">
        <f t="shared" si="4"/>
        <v>259.9766815839012</v>
      </c>
    </row>
    <row r="28" spans="1:9" ht="12.75">
      <c r="A28" s="10">
        <f t="shared" si="3"/>
        <v>0.20291060291060292</v>
      </c>
      <c r="B28" s="12">
        <f>$A28*B$24</f>
        <v>88.26611226611227</v>
      </c>
      <c r="C28" s="12">
        <f t="shared" si="5"/>
        <v>91.30977130977132</v>
      </c>
      <c r="D28" s="12">
        <f t="shared" si="5"/>
        <v>96.38253638253639</v>
      </c>
      <c r="E28" s="12">
        <f t="shared" si="5"/>
        <v>101.45530145530147</v>
      </c>
      <c r="F28" s="12">
        <f t="shared" si="4"/>
        <v>106.52806652806653</v>
      </c>
      <c r="G28" s="12">
        <f t="shared" si="4"/>
        <v>111.60083160083161</v>
      </c>
      <c r="H28" s="12">
        <f t="shared" si="4"/>
        <v>116.67359667359668</v>
      </c>
      <c r="I28" s="12">
        <f t="shared" si="4"/>
        <v>121.74636174636176</v>
      </c>
    </row>
    <row r="29" spans="1:9" ht="12.75">
      <c r="A29" s="10">
        <f t="shared" si="3"/>
        <v>0.06804733727810651</v>
      </c>
      <c r="B29" s="12">
        <f>$A29*B$24</f>
        <v>29.600591715976332</v>
      </c>
      <c r="C29" s="12">
        <f t="shared" si="5"/>
        <v>30.62130177514793</v>
      </c>
      <c r="D29" s="12">
        <f>$A29*D$24</f>
        <v>32.32248520710059</v>
      </c>
      <c r="E29" s="12">
        <f t="shared" si="5"/>
        <v>34.023668639053255</v>
      </c>
      <c r="F29" s="12">
        <f t="shared" si="4"/>
        <v>35.72485207100592</v>
      </c>
      <c r="G29" s="12">
        <f t="shared" si="4"/>
        <v>37.42603550295858</v>
      </c>
      <c r="H29" s="12">
        <f>$A29*H$24</f>
        <v>39.12721893491124</v>
      </c>
      <c r="I29" s="12">
        <f>$A29*I$24</f>
        <v>40.828402366863905</v>
      </c>
    </row>
    <row r="33" spans="3:11" ht="12.75">
      <c r="C33" s="13" t="s">
        <v>7</v>
      </c>
      <c r="D33" s="13" t="s">
        <v>8</v>
      </c>
      <c r="E33" s="13" t="s">
        <v>9</v>
      </c>
      <c r="F33" s="13" t="s">
        <v>10</v>
      </c>
      <c r="G33" s="13" t="s">
        <v>11</v>
      </c>
      <c r="H33" s="13" t="s">
        <v>12</v>
      </c>
      <c r="I33" s="13" t="s">
        <v>22</v>
      </c>
      <c r="K33" s="13" t="s">
        <v>23</v>
      </c>
    </row>
    <row r="34" spans="3:11" ht="12.75">
      <c r="C34" s="12">
        <f>C24+B25</f>
        <v>720.9001138664632</v>
      </c>
      <c r="D34" s="12">
        <f>D24+C25+B26</f>
        <v>954.4482678075913</v>
      </c>
      <c r="E34" s="12">
        <f>E24+D25+C26+B27</f>
        <v>1190.369533007016</v>
      </c>
      <c r="F34" s="12">
        <f>F24+E25+D26+C27+B28</f>
        <v>1337.1526993570255</v>
      </c>
      <c r="G34" s="12">
        <f>G24+F25+E26+D27+C28+B29</f>
        <v>1432.6469488936232</v>
      </c>
      <c r="H34" s="12">
        <f>H24+G25+F26+E27+D28+C29</f>
        <v>1501.5904228025224</v>
      </c>
      <c r="I34" s="12">
        <f>I24+H25+G26+F27+E28+D29</f>
        <v>1571.214370084202</v>
      </c>
      <c r="K34" s="12">
        <f>I34-C34</f>
        <v>850.3142562177388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0">
      <selection activeCell="L11" sqref="L11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7.140625" style="0" customWidth="1"/>
    <col min="11" max="11" width="16.28125" style="0" customWidth="1"/>
  </cols>
  <sheetData>
    <row r="1" ht="18">
      <c r="A1" s="17" t="s">
        <v>32</v>
      </c>
    </row>
    <row r="2" ht="18">
      <c r="A2" s="7"/>
    </row>
    <row r="3" ht="12.75">
      <c r="A3" s="18" t="s">
        <v>14</v>
      </c>
    </row>
    <row r="4" spans="1:7" ht="12.75">
      <c r="A4" s="8"/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6</v>
      </c>
    </row>
    <row r="5" spans="1:7" ht="12.75">
      <c r="A5" s="1" t="s">
        <v>13</v>
      </c>
      <c r="B5" s="15">
        <v>206</v>
      </c>
      <c r="C5" s="15">
        <v>187</v>
      </c>
      <c r="D5" s="15">
        <v>150</v>
      </c>
      <c r="E5" s="15">
        <v>141</v>
      </c>
      <c r="F5" s="15">
        <v>140</v>
      </c>
      <c r="G5" s="15">
        <v>166</v>
      </c>
    </row>
    <row r="6" spans="1:7" ht="12.75">
      <c r="A6" s="1" t="s">
        <v>0</v>
      </c>
      <c r="B6" s="15">
        <v>121</v>
      </c>
      <c r="C6" s="15">
        <v>124</v>
      </c>
      <c r="D6" s="15">
        <v>105</v>
      </c>
      <c r="E6" s="15">
        <v>90</v>
      </c>
      <c r="F6" s="15">
        <v>94</v>
      </c>
      <c r="G6" s="14"/>
    </row>
    <row r="7" spans="1:7" ht="12.75">
      <c r="A7" s="1" t="s">
        <v>1</v>
      </c>
      <c r="B7" s="15">
        <v>63</v>
      </c>
      <c r="C7" s="15">
        <v>76</v>
      </c>
      <c r="D7" s="15">
        <v>53</v>
      </c>
      <c r="E7" s="15">
        <v>57</v>
      </c>
      <c r="F7" s="14"/>
      <c r="G7" s="14"/>
    </row>
    <row r="8" spans="1:7" ht="12.75">
      <c r="A8" s="1" t="s">
        <v>2</v>
      </c>
      <c r="B8" s="15">
        <v>24</v>
      </c>
      <c r="C8" s="15">
        <v>24</v>
      </c>
      <c r="D8" s="15">
        <v>24</v>
      </c>
      <c r="F8" s="14"/>
      <c r="G8" s="14"/>
    </row>
    <row r="9" spans="1:7" ht="12.75">
      <c r="A9" s="1" t="s">
        <v>3</v>
      </c>
      <c r="B9" s="15">
        <v>5</v>
      </c>
      <c r="C9" s="15">
        <v>12</v>
      </c>
      <c r="G9" s="14"/>
    </row>
    <row r="10" spans="1:2" ht="12.75">
      <c r="A10" s="1" t="s">
        <v>4</v>
      </c>
      <c r="B10" s="15">
        <v>2</v>
      </c>
    </row>
    <row r="12" spans="1:9" ht="12.75">
      <c r="A12" s="19" t="s">
        <v>15</v>
      </c>
      <c r="I12" s="29" t="s">
        <v>5</v>
      </c>
    </row>
    <row r="13" spans="1:9" ht="12.75">
      <c r="A13" s="8"/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6</v>
      </c>
      <c r="I13" s="30" t="s">
        <v>15</v>
      </c>
    </row>
    <row r="14" spans="1:9" ht="12.75">
      <c r="A14" s="1" t="s">
        <v>13</v>
      </c>
      <c r="B14" s="4">
        <f aca="true" t="shared" si="0" ref="B14:G14">B5/B$5</f>
        <v>1</v>
      </c>
      <c r="C14" s="4">
        <f t="shared" si="0"/>
        <v>1</v>
      </c>
      <c r="D14" s="4">
        <f t="shared" si="0"/>
        <v>1</v>
      </c>
      <c r="E14" s="4">
        <f t="shared" si="0"/>
        <v>1</v>
      </c>
      <c r="F14" s="4">
        <f t="shared" si="0"/>
        <v>1</v>
      </c>
      <c r="G14" s="4">
        <f t="shared" si="0"/>
        <v>1</v>
      </c>
      <c r="I14" s="27">
        <f aca="true" t="shared" si="1" ref="I14:I19">AVERAGE(B14:G14)</f>
        <v>1</v>
      </c>
    </row>
    <row r="15" spans="1:9" ht="12.75">
      <c r="A15" s="1" t="s">
        <v>0</v>
      </c>
      <c r="B15" s="4">
        <f>B6/B$5</f>
        <v>0.587378640776699</v>
      </c>
      <c r="C15" s="4">
        <f>C6/C$5</f>
        <v>0.6631016042780749</v>
      </c>
      <c r="D15" s="4">
        <f>D6/D$5</f>
        <v>0.7</v>
      </c>
      <c r="E15" s="4">
        <f>E6/E$5</f>
        <v>0.6382978723404256</v>
      </c>
      <c r="F15" s="4">
        <f>F6/F$5</f>
        <v>0.6714285714285714</v>
      </c>
      <c r="G15" s="3"/>
      <c r="I15" s="27">
        <f t="shared" si="1"/>
        <v>0.6520413377647541</v>
      </c>
    </row>
    <row r="16" spans="1:9" ht="12.75">
      <c r="A16" s="1" t="s">
        <v>1</v>
      </c>
      <c r="B16" s="4">
        <f aca="true" t="shared" si="2" ref="B16:E18">B7/B$5</f>
        <v>0.3058252427184466</v>
      </c>
      <c r="C16" s="4">
        <f t="shared" si="2"/>
        <v>0.40641711229946526</v>
      </c>
      <c r="D16" s="4">
        <f t="shared" si="2"/>
        <v>0.35333333333333333</v>
      </c>
      <c r="E16" s="4">
        <f t="shared" si="2"/>
        <v>0.40425531914893614</v>
      </c>
      <c r="F16" s="5"/>
      <c r="G16" s="3"/>
      <c r="I16" s="27">
        <f t="shared" si="1"/>
        <v>0.3674577518750453</v>
      </c>
    </row>
    <row r="17" spans="1:9" ht="12.75">
      <c r="A17" s="1" t="s">
        <v>2</v>
      </c>
      <c r="B17" s="4">
        <f t="shared" si="2"/>
        <v>0.11650485436893204</v>
      </c>
      <c r="C17" s="4">
        <f t="shared" si="2"/>
        <v>0.12834224598930483</v>
      </c>
      <c r="D17" s="4">
        <f t="shared" si="2"/>
        <v>0.16</v>
      </c>
      <c r="E17" s="6"/>
      <c r="F17" s="5"/>
      <c r="G17" s="3"/>
      <c r="I17" s="27">
        <f t="shared" si="1"/>
        <v>0.13494903345274564</v>
      </c>
    </row>
    <row r="18" spans="1:9" ht="12.75">
      <c r="A18" s="1" t="s">
        <v>3</v>
      </c>
      <c r="B18" s="4">
        <f t="shared" si="2"/>
        <v>0.024271844660194174</v>
      </c>
      <c r="C18" s="4">
        <f t="shared" si="2"/>
        <v>0.06417112299465241</v>
      </c>
      <c r="D18" s="6"/>
      <c r="E18" s="6"/>
      <c r="F18" s="6"/>
      <c r="G18" s="3"/>
      <c r="I18" s="27">
        <f t="shared" si="1"/>
        <v>0.044221483827423295</v>
      </c>
    </row>
    <row r="19" spans="1:9" ht="12.75">
      <c r="A19" s="1" t="s">
        <v>4</v>
      </c>
      <c r="B19" s="4">
        <f>B10/B$5</f>
        <v>0.009708737864077669</v>
      </c>
      <c r="C19" s="6"/>
      <c r="D19" s="6"/>
      <c r="E19" s="6"/>
      <c r="F19" s="6"/>
      <c r="I19" s="27">
        <f t="shared" si="1"/>
        <v>0.009708737864077669</v>
      </c>
    </row>
    <row r="22" spans="1:9" ht="12.75">
      <c r="A22" s="19" t="s">
        <v>16</v>
      </c>
      <c r="C22" s="16"/>
      <c r="D22" s="16"/>
      <c r="E22" s="16"/>
      <c r="F22" s="16"/>
      <c r="G22" s="16"/>
      <c r="H22" s="16"/>
      <c r="I22" s="16"/>
    </row>
    <row r="23" spans="1:9" ht="12.75">
      <c r="A23" s="9"/>
      <c r="B23" s="13" t="s">
        <v>6</v>
      </c>
      <c r="C23" s="13" t="s">
        <v>7</v>
      </c>
      <c r="D23" s="13" t="s">
        <v>8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22</v>
      </c>
    </row>
    <row r="24" spans="1:9" ht="12.75">
      <c r="A24" s="10">
        <f aca="true" t="shared" si="3" ref="A24:A29">I14</f>
        <v>1</v>
      </c>
      <c r="B24" s="24">
        <v>166</v>
      </c>
      <c r="C24" s="26">
        <v>170</v>
      </c>
      <c r="D24" s="26">
        <v>180</v>
      </c>
      <c r="E24" s="26">
        <v>190</v>
      </c>
      <c r="F24" s="26">
        <v>200</v>
      </c>
      <c r="G24" s="26">
        <v>210</v>
      </c>
      <c r="H24" s="26">
        <v>220</v>
      </c>
      <c r="I24" s="26">
        <v>240</v>
      </c>
    </row>
    <row r="25" spans="1:9" ht="12.75">
      <c r="A25" s="10">
        <f t="shared" si="3"/>
        <v>0.6520413377647541</v>
      </c>
      <c r="B25" s="12">
        <f>$A25*B$24</f>
        <v>108.23886206894919</v>
      </c>
      <c r="C25" s="12">
        <f>$A25*C$24</f>
        <v>110.8470274200082</v>
      </c>
      <c r="D25" s="12">
        <f>$A25*D$24</f>
        <v>117.36744079765575</v>
      </c>
      <c r="E25" s="12">
        <f>$A25*E$24</f>
        <v>123.88785417530329</v>
      </c>
      <c r="F25" s="12">
        <f aca="true" t="shared" si="4" ref="F25:I29">$A25*F$24</f>
        <v>130.40826755295083</v>
      </c>
      <c r="G25" s="12">
        <f>$A25*G$24</f>
        <v>136.92868093059838</v>
      </c>
      <c r="H25" s="12">
        <f>$A25*H$24</f>
        <v>143.44909430824592</v>
      </c>
      <c r="I25" s="12">
        <f>$A25*I$24</f>
        <v>156.489921063541</v>
      </c>
    </row>
    <row r="26" spans="1:9" ht="12.75">
      <c r="A26" s="10">
        <f t="shared" si="3"/>
        <v>0.3674577518750453</v>
      </c>
      <c r="B26" s="12">
        <f>$A26*B$24</f>
        <v>60.99798681125752</v>
      </c>
      <c r="C26" s="12">
        <f aca="true" t="shared" si="5" ref="C26:E29">$A26*C$24</f>
        <v>62.4678178187577</v>
      </c>
      <c r="D26" s="12">
        <f t="shared" si="5"/>
        <v>66.14239533750816</v>
      </c>
      <c r="E26" s="12">
        <f t="shared" si="5"/>
        <v>69.81697285625862</v>
      </c>
      <c r="F26" s="12">
        <f t="shared" si="4"/>
        <v>73.49155037500907</v>
      </c>
      <c r="G26" s="12">
        <f t="shared" si="4"/>
        <v>77.16612789375952</v>
      </c>
      <c r="H26" s="12">
        <f t="shared" si="4"/>
        <v>80.84070541250996</v>
      </c>
      <c r="I26" s="12">
        <f>$A26*I$24</f>
        <v>88.18986045001087</v>
      </c>
    </row>
    <row r="27" spans="1:9" ht="12.75">
      <c r="A27" s="10">
        <f t="shared" si="3"/>
        <v>0.13494903345274564</v>
      </c>
      <c r="B27" s="12">
        <f>$A27*B$24</f>
        <v>22.401539553155775</v>
      </c>
      <c r="C27" s="12">
        <f t="shared" si="5"/>
        <v>22.94133568696676</v>
      </c>
      <c r="D27" s="12">
        <f t="shared" si="5"/>
        <v>24.290826021494215</v>
      </c>
      <c r="E27" s="12">
        <f t="shared" si="5"/>
        <v>25.64031635602167</v>
      </c>
      <c r="F27" s="12">
        <f t="shared" si="4"/>
        <v>26.989806690549127</v>
      </c>
      <c r="G27" s="12">
        <f t="shared" si="4"/>
        <v>28.339297025076586</v>
      </c>
      <c r="H27" s="12">
        <f t="shared" si="4"/>
        <v>29.688787359604042</v>
      </c>
      <c r="I27" s="12">
        <f t="shared" si="4"/>
        <v>32.387768028658954</v>
      </c>
    </row>
    <row r="28" spans="1:9" ht="12.75">
      <c r="A28" s="10">
        <f t="shared" si="3"/>
        <v>0.044221483827423295</v>
      </c>
      <c r="B28" s="12">
        <f>$A28*B$24</f>
        <v>7.340766315352267</v>
      </c>
      <c r="C28" s="12">
        <f t="shared" si="5"/>
        <v>7.5176522506619605</v>
      </c>
      <c r="D28" s="12">
        <f t="shared" si="5"/>
        <v>7.9598670889361935</v>
      </c>
      <c r="E28" s="12">
        <f t="shared" si="5"/>
        <v>8.402081927210427</v>
      </c>
      <c r="F28" s="12">
        <f t="shared" si="4"/>
        <v>8.844296765484659</v>
      </c>
      <c r="G28" s="12">
        <f t="shared" si="4"/>
        <v>9.286511603758893</v>
      </c>
      <c r="H28" s="12">
        <f t="shared" si="4"/>
        <v>9.728726442033125</v>
      </c>
      <c r="I28" s="12">
        <f t="shared" si="4"/>
        <v>10.61315611858159</v>
      </c>
    </row>
    <row r="29" spans="1:9" ht="12.75">
      <c r="A29" s="10">
        <f t="shared" si="3"/>
        <v>0.009708737864077669</v>
      </c>
      <c r="B29" s="12">
        <f>$A29*B$24</f>
        <v>1.6116504854368932</v>
      </c>
      <c r="C29" s="12">
        <f t="shared" si="5"/>
        <v>1.6504854368932038</v>
      </c>
      <c r="D29" s="12">
        <f>$A29*D$24</f>
        <v>1.7475728155339805</v>
      </c>
      <c r="E29" s="12">
        <f t="shared" si="5"/>
        <v>1.8446601941747571</v>
      </c>
      <c r="F29" s="12">
        <f t="shared" si="4"/>
        <v>1.9417475728155338</v>
      </c>
      <c r="G29" s="12">
        <f t="shared" si="4"/>
        <v>2.0388349514563107</v>
      </c>
      <c r="H29" s="12">
        <f>$A29*H$24</f>
        <v>2.1359223300970873</v>
      </c>
      <c r="I29" s="12">
        <f>$A29*I$24</f>
        <v>2.3300970873786406</v>
      </c>
    </row>
    <row r="33" spans="3:11" ht="12.75">
      <c r="C33" s="13" t="s">
        <v>7</v>
      </c>
      <c r="D33" s="13" t="s">
        <v>8</v>
      </c>
      <c r="E33" s="13" t="s">
        <v>9</v>
      </c>
      <c r="F33" s="13" t="s">
        <v>10</v>
      </c>
      <c r="G33" s="13" t="s">
        <v>11</v>
      </c>
      <c r="H33" s="13" t="s">
        <v>12</v>
      </c>
      <c r="I33" s="13" t="s">
        <v>22</v>
      </c>
      <c r="K33" s="13" t="s">
        <v>23</v>
      </c>
    </row>
    <row r="34" spans="3:11" ht="12.75">
      <c r="C34" s="12">
        <f>C24+B25</f>
        <v>278.2388620689492</v>
      </c>
      <c r="D34" s="12">
        <f>D24+C25+B26</f>
        <v>351.84501423126574</v>
      </c>
      <c r="E34" s="12">
        <f>E24+D25+C26+B27</f>
        <v>392.23679816956917</v>
      </c>
      <c r="F34" s="12">
        <f>F24+E25+D26+C27+B28</f>
        <v>420.31235151513044</v>
      </c>
      <c r="G34" s="12">
        <f>G24+F25+E26+D27+C28+B29</f>
        <v>443.6453691668026</v>
      </c>
      <c r="H34" s="12">
        <f>H24+G25+F26+E27+D28+C29</f>
        <v>465.6709001874585</v>
      </c>
      <c r="I34" s="12">
        <f>I24+H25+G26+F27+E28+D29</f>
        <v>497.75468363529893</v>
      </c>
      <c r="K34" s="12">
        <f>I34-C34</f>
        <v>219.51582156634976</v>
      </c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19" sqref="M19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7.140625" style="0" customWidth="1"/>
    <col min="11" max="11" width="16.28125" style="0" customWidth="1"/>
  </cols>
  <sheetData>
    <row r="1" ht="18">
      <c r="A1" s="17" t="s">
        <v>33</v>
      </c>
    </row>
    <row r="2" ht="18">
      <c r="A2" s="7"/>
    </row>
    <row r="3" ht="12.75">
      <c r="A3" s="18" t="s">
        <v>14</v>
      </c>
    </row>
    <row r="4" spans="1:7" ht="12.75">
      <c r="A4" s="8"/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6</v>
      </c>
    </row>
    <row r="5" spans="1:7" ht="12.75">
      <c r="A5" s="21" t="s">
        <v>24</v>
      </c>
      <c r="B5" s="22">
        <v>35</v>
      </c>
      <c r="C5" s="22">
        <v>78</v>
      </c>
      <c r="D5" s="22">
        <v>60</v>
      </c>
      <c r="E5" s="22">
        <v>75</v>
      </c>
      <c r="F5" s="22">
        <v>87</v>
      </c>
      <c r="G5" s="22">
        <v>93</v>
      </c>
    </row>
    <row r="6" spans="1:7" ht="12.75">
      <c r="A6" s="21" t="s">
        <v>25</v>
      </c>
      <c r="B6" s="22">
        <v>14</v>
      </c>
      <c r="C6" s="22">
        <v>18</v>
      </c>
      <c r="D6" s="22">
        <v>24</v>
      </c>
      <c r="E6" s="22">
        <v>32</v>
      </c>
      <c r="F6" s="22">
        <v>41</v>
      </c>
      <c r="G6" s="23"/>
    </row>
    <row r="7" spans="1:7" ht="12.75">
      <c r="A7" s="21" t="s">
        <v>26</v>
      </c>
      <c r="B7" s="22">
        <v>7</v>
      </c>
      <c r="C7" s="22">
        <v>6</v>
      </c>
      <c r="D7" s="22">
        <v>10</v>
      </c>
      <c r="E7" s="22">
        <v>20</v>
      </c>
      <c r="F7" s="23"/>
      <c r="G7" s="23"/>
    </row>
    <row r="8" spans="1:11" ht="12.75">
      <c r="A8" s="21" t="s">
        <v>27</v>
      </c>
      <c r="B8" s="22">
        <v>7</v>
      </c>
      <c r="C8" s="22">
        <v>5</v>
      </c>
      <c r="D8" s="22">
        <v>4</v>
      </c>
      <c r="F8" s="23"/>
      <c r="G8" s="23"/>
      <c r="K8" t="s">
        <v>30</v>
      </c>
    </row>
    <row r="9" spans="1:7" ht="12.75">
      <c r="A9" s="21" t="s">
        <v>28</v>
      </c>
      <c r="B9" s="22">
        <v>6</v>
      </c>
      <c r="C9" s="22">
        <v>3</v>
      </c>
      <c r="G9" s="23"/>
    </row>
    <row r="10" spans="1:2" ht="12.75">
      <c r="A10" s="21" t="s">
        <v>29</v>
      </c>
      <c r="B10" s="22">
        <v>3</v>
      </c>
    </row>
    <row r="12" spans="1:9" ht="12.75">
      <c r="A12" s="19" t="s">
        <v>15</v>
      </c>
      <c r="I12" s="29" t="s">
        <v>5</v>
      </c>
    </row>
    <row r="13" spans="1:9" ht="12.75">
      <c r="A13" s="8"/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6</v>
      </c>
      <c r="I13" s="30" t="s">
        <v>15</v>
      </c>
    </row>
    <row r="14" spans="1:9" ht="12.75">
      <c r="A14" s="1" t="s">
        <v>13</v>
      </c>
      <c r="B14" s="4">
        <f aca="true" t="shared" si="0" ref="B14:G14">B5/B$5</f>
        <v>1</v>
      </c>
      <c r="C14" s="4">
        <f t="shared" si="0"/>
        <v>1</v>
      </c>
      <c r="D14" s="4">
        <f t="shared" si="0"/>
        <v>1</v>
      </c>
      <c r="E14" s="4">
        <f t="shared" si="0"/>
        <v>1</v>
      </c>
      <c r="F14" s="4">
        <f t="shared" si="0"/>
        <v>1</v>
      </c>
      <c r="G14" s="4">
        <f t="shared" si="0"/>
        <v>1</v>
      </c>
      <c r="I14" s="27">
        <f aca="true" t="shared" si="1" ref="I14:I19">AVERAGE(B14:G14)</f>
        <v>1</v>
      </c>
    </row>
    <row r="15" spans="1:9" ht="12.75">
      <c r="A15" s="1" t="s">
        <v>0</v>
      </c>
      <c r="B15" s="4">
        <f>B6/B$5</f>
        <v>0.4</v>
      </c>
      <c r="C15" s="4">
        <f>C6/C$5</f>
        <v>0.23076923076923078</v>
      </c>
      <c r="D15" s="4">
        <f>D6/D$5</f>
        <v>0.4</v>
      </c>
      <c r="E15" s="4">
        <f>E6/E$5</f>
        <v>0.4266666666666667</v>
      </c>
      <c r="F15" s="4">
        <f>F6/F$5</f>
        <v>0.47126436781609193</v>
      </c>
      <c r="G15" s="3"/>
      <c r="I15" s="27">
        <f t="shared" si="1"/>
        <v>0.3857400530503979</v>
      </c>
    </row>
    <row r="16" spans="1:9" ht="12.75">
      <c r="A16" s="1" t="s">
        <v>1</v>
      </c>
      <c r="B16" s="4">
        <f aca="true" t="shared" si="2" ref="B16:E18">B7/B$5</f>
        <v>0.2</v>
      </c>
      <c r="C16" s="4">
        <f t="shared" si="2"/>
        <v>0.07692307692307693</v>
      </c>
      <c r="D16" s="4">
        <f t="shared" si="2"/>
        <v>0.16666666666666666</v>
      </c>
      <c r="E16" s="4">
        <f t="shared" si="2"/>
        <v>0.26666666666666666</v>
      </c>
      <c r="F16" s="5"/>
      <c r="G16" s="3"/>
      <c r="I16" s="27">
        <f t="shared" si="1"/>
        <v>0.17756410256410254</v>
      </c>
    </row>
    <row r="17" spans="1:9" ht="12.75">
      <c r="A17" s="1" t="s">
        <v>2</v>
      </c>
      <c r="B17" s="4">
        <f t="shared" si="2"/>
        <v>0.2</v>
      </c>
      <c r="C17" s="4">
        <f t="shared" si="2"/>
        <v>0.0641025641025641</v>
      </c>
      <c r="D17" s="4">
        <f t="shared" si="2"/>
        <v>0.06666666666666667</v>
      </c>
      <c r="E17" s="6"/>
      <c r="F17" s="5"/>
      <c r="G17" s="3"/>
      <c r="I17" s="27">
        <f t="shared" si="1"/>
        <v>0.11025641025641025</v>
      </c>
    </row>
    <row r="18" spans="1:9" ht="12.75">
      <c r="A18" s="1" t="s">
        <v>3</v>
      </c>
      <c r="B18" s="4">
        <f t="shared" si="2"/>
        <v>0.17142857142857143</v>
      </c>
      <c r="C18" s="4">
        <f>C9/C$5</f>
        <v>0.038461538461538464</v>
      </c>
      <c r="D18" s="6"/>
      <c r="E18" s="6"/>
      <c r="F18" s="6"/>
      <c r="G18" s="3"/>
      <c r="I18" s="27">
        <f t="shared" si="1"/>
        <v>0.10494505494505495</v>
      </c>
    </row>
    <row r="19" spans="1:9" ht="12.75">
      <c r="A19" s="1" t="s">
        <v>4</v>
      </c>
      <c r="B19" s="4">
        <f>B10/B$5</f>
        <v>0.08571428571428572</v>
      </c>
      <c r="C19" s="6"/>
      <c r="D19" s="6"/>
      <c r="E19" s="6"/>
      <c r="F19" s="6"/>
      <c r="I19" s="27">
        <f t="shared" si="1"/>
        <v>0.08571428571428572</v>
      </c>
    </row>
    <row r="22" spans="1:9" ht="12.75">
      <c r="A22" s="19" t="s">
        <v>16</v>
      </c>
      <c r="C22" s="16"/>
      <c r="D22" s="16"/>
      <c r="E22" s="16"/>
      <c r="F22" s="16"/>
      <c r="G22" s="16"/>
      <c r="H22" s="16"/>
      <c r="I22" s="16"/>
    </row>
    <row r="23" spans="1:9" ht="12.75">
      <c r="A23" s="9"/>
      <c r="B23" s="13" t="s">
        <v>6</v>
      </c>
      <c r="C23" s="13" t="s">
        <v>7</v>
      </c>
      <c r="D23" s="13" t="s">
        <v>8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22</v>
      </c>
    </row>
    <row r="24" spans="1:9" ht="12.75">
      <c r="A24" s="10">
        <f aca="true" t="shared" si="3" ref="A24:A29">I14</f>
        <v>1</v>
      </c>
      <c r="B24" s="24">
        <v>93</v>
      </c>
      <c r="C24" s="26">
        <v>95</v>
      </c>
      <c r="D24" s="26">
        <v>97</v>
      </c>
      <c r="E24" s="26">
        <v>99</v>
      </c>
      <c r="F24" s="26">
        <v>101</v>
      </c>
      <c r="G24" s="26">
        <v>103</v>
      </c>
      <c r="H24" s="26">
        <v>105</v>
      </c>
      <c r="I24" s="26">
        <v>107</v>
      </c>
    </row>
    <row r="25" spans="1:9" ht="12.75">
      <c r="A25" s="10">
        <f t="shared" si="3"/>
        <v>0.3857400530503979</v>
      </c>
      <c r="B25" s="12">
        <f>$A25*B$24</f>
        <v>35.873824933687004</v>
      </c>
      <c r="C25" s="12">
        <f>$A25*C$24</f>
        <v>36.6453050397878</v>
      </c>
      <c r="D25" s="12">
        <f>$A25*D$24</f>
        <v>37.416785145888596</v>
      </c>
      <c r="E25" s="12">
        <f>$A25*E$24</f>
        <v>38.18826525198939</v>
      </c>
      <c r="F25" s="12">
        <f aca="true" t="shared" si="4" ref="F25:I29">$A25*F$24</f>
        <v>38.95974535809019</v>
      </c>
      <c r="G25" s="12">
        <f>$A25*G$24</f>
        <v>39.731225464190985</v>
      </c>
      <c r="H25" s="12">
        <f>$A25*H$24</f>
        <v>40.50270557029178</v>
      </c>
      <c r="I25" s="12">
        <f>$A25*I$24</f>
        <v>41.27418567639257</v>
      </c>
    </row>
    <row r="26" spans="1:9" ht="12.75">
      <c r="A26" s="10">
        <f t="shared" si="3"/>
        <v>0.17756410256410254</v>
      </c>
      <c r="B26" s="12">
        <f>$A26*B$24</f>
        <v>16.513461538461538</v>
      </c>
      <c r="C26" s="12">
        <f aca="true" t="shared" si="5" ref="C26:E29">$A26*C$24</f>
        <v>16.86858974358974</v>
      </c>
      <c r="D26" s="12">
        <f t="shared" si="5"/>
        <v>17.223717948717947</v>
      </c>
      <c r="E26" s="12">
        <f t="shared" si="5"/>
        <v>17.57884615384615</v>
      </c>
      <c r="F26" s="12">
        <f t="shared" si="4"/>
        <v>17.933974358974357</v>
      </c>
      <c r="G26" s="12">
        <f t="shared" si="4"/>
        <v>18.289102564102564</v>
      </c>
      <c r="H26" s="12">
        <f t="shared" si="4"/>
        <v>18.644230769230766</v>
      </c>
      <c r="I26" s="12">
        <f>$A26*I$24</f>
        <v>18.999358974358973</v>
      </c>
    </row>
    <row r="27" spans="1:9" ht="12.75">
      <c r="A27" s="10">
        <f t="shared" si="3"/>
        <v>0.11025641025641025</v>
      </c>
      <c r="B27" s="12">
        <f>$A27*B$24</f>
        <v>10.253846153846153</v>
      </c>
      <c r="C27" s="12">
        <f t="shared" si="5"/>
        <v>10.474358974358974</v>
      </c>
      <c r="D27" s="12">
        <f t="shared" si="5"/>
        <v>10.694871794871794</v>
      </c>
      <c r="E27" s="12">
        <f t="shared" si="5"/>
        <v>10.915384615384616</v>
      </c>
      <c r="F27" s="12">
        <f t="shared" si="4"/>
        <v>11.135897435897435</v>
      </c>
      <c r="G27" s="12">
        <f t="shared" si="4"/>
        <v>11.356410256410257</v>
      </c>
      <c r="H27" s="12">
        <f t="shared" si="4"/>
        <v>11.576923076923077</v>
      </c>
      <c r="I27" s="12">
        <f t="shared" si="4"/>
        <v>11.797435897435896</v>
      </c>
    </row>
    <row r="28" spans="1:9" ht="12.75">
      <c r="A28" s="10">
        <f t="shared" si="3"/>
        <v>0.10494505494505495</v>
      </c>
      <c r="B28" s="12">
        <f>$A28*B$24</f>
        <v>9.75989010989011</v>
      </c>
      <c r="C28" s="12">
        <f t="shared" si="5"/>
        <v>9.96978021978022</v>
      </c>
      <c r="D28" s="12">
        <f t="shared" si="5"/>
        <v>10.17967032967033</v>
      </c>
      <c r="E28" s="12">
        <f t="shared" si="5"/>
        <v>10.389560439560439</v>
      </c>
      <c r="F28" s="12">
        <f t="shared" si="4"/>
        <v>10.59945054945055</v>
      </c>
      <c r="G28" s="12">
        <f t="shared" si="4"/>
        <v>10.80934065934066</v>
      </c>
      <c r="H28" s="12">
        <f t="shared" si="4"/>
        <v>11.01923076923077</v>
      </c>
      <c r="I28" s="12">
        <f t="shared" si="4"/>
        <v>11.22912087912088</v>
      </c>
    </row>
    <row r="29" spans="1:9" ht="12.75">
      <c r="A29" s="10">
        <f t="shared" si="3"/>
        <v>0.08571428571428572</v>
      </c>
      <c r="B29" s="12">
        <f>$A29*B$24</f>
        <v>7.9714285714285715</v>
      </c>
      <c r="C29" s="12">
        <f t="shared" si="5"/>
        <v>8.142857142857142</v>
      </c>
      <c r="D29" s="12">
        <f>$A29*D$24</f>
        <v>8.314285714285715</v>
      </c>
      <c r="E29" s="12">
        <f t="shared" si="5"/>
        <v>8.485714285714286</v>
      </c>
      <c r="F29" s="12">
        <f t="shared" si="4"/>
        <v>8.657142857142857</v>
      </c>
      <c r="G29" s="12">
        <f t="shared" si="4"/>
        <v>8.82857142857143</v>
      </c>
      <c r="H29" s="12">
        <f>$A29*H$24</f>
        <v>9</v>
      </c>
      <c r="I29" s="12">
        <f>$A29*I$24</f>
        <v>9.17142857142857</v>
      </c>
    </row>
    <row r="33" spans="3:11" ht="12.75">
      <c r="C33" s="13" t="s">
        <v>7</v>
      </c>
      <c r="D33" s="13" t="s">
        <v>8</v>
      </c>
      <c r="E33" s="13" t="s">
        <v>9</v>
      </c>
      <c r="F33" s="13" t="s">
        <v>10</v>
      </c>
      <c r="G33" s="13" t="s">
        <v>11</v>
      </c>
      <c r="H33" s="13" t="s">
        <v>12</v>
      </c>
      <c r="I33" s="13" t="s">
        <v>22</v>
      </c>
      <c r="K33" s="13" t="s">
        <v>23</v>
      </c>
    </row>
    <row r="34" spans="3:11" ht="12.75">
      <c r="C34" s="12">
        <f>C24+B25</f>
        <v>130.873824933687</v>
      </c>
      <c r="D34" s="12">
        <f>D24+C25+B26</f>
        <v>150.15876657824933</v>
      </c>
      <c r="E34" s="12">
        <f>E24+D25+C26+B27</f>
        <v>163.5392210433245</v>
      </c>
      <c r="F34" s="12">
        <f>F24+E25+D26+C27+B28</f>
        <v>176.6462322849564</v>
      </c>
      <c r="G34" s="12">
        <f>G24+F25+E26+D27+C28+B29</f>
        <v>188.1746720980169</v>
      </c>
      <c r="H34" s="12">
        <f>H24+G25+F26+E27+D28+C29</f>
        <v>191.90311191107742</v>
      </c>
      <c r="I34" s="12">
        <f>I24+H25+G26+F27+E28+D29</f>
        <v>195.63155172413792</v>
      </c>
      <c r="K34" s="12">
        <f>I34-C34</f>
        <v>64.75772679045093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1" max="1" width="13.421875" style="0" customWidth="1"/>
    <col min="2" max="14" width="11.421875" style="0" customWidth="1"/>
    <col min="15" max="15" width="5.00390625" style="0" customWidth="1"/>
    <col min="16" max="16" width="13.421875" style="0" customWidth="1"/>
  </cols>
  <sheetData>
    <row r="1" ht="18">
      <c r="A1" s="17" t="s">
        <v>35</v>
      </c>
    </row>
    <row r="2" ht="12.75">
      <c r="A2" s="31" t="s">
        <v>36</v>
      </c>
    </row>
    <row r="26" spans="1:16" ht="12.75">
      <c r="A26" s="9"/>
      <c r="B26" s="9" t="s">
        <v>17</v>
      </c>
      <c r="C26" s="9" t="s">
        <v>18</v>
      </c>
      <c r="D26" s="9" t="s">
        <v>19</v>
      </c>
      <c r="E26" s="9" t="s">
        <v>20</v>
      </c>
      <c r="F26" s="9" t="s">
        <v>21</v>
      </c>
      <c r="G26" s="9" t="s">
        <v>6</v>
      </c>
      <c r="H26" s="9" t="s">
        <v>7</v>
      </c>
      <c r="I26" s="9" t="s">
        <v>8</v>
      </c>
      <c r="J26" s="9" t="s">
        <v>9</v>
      </c>
      <c r="K26" s="9" t="s">
        <v>10</v>
      </c>
      <c r="L26" s="9" t="s">
        <v>11</v>
      </c>
      <c r="M26" s="9" t="s">
        <v>12</v>
      </c>
      <c r="N26" s="9" t="s">
        <v>22</v>
      </c>
      <c r="P26" s="13" t="s">
        <v>23</v>
      </c>
    </row>
    <row r="27" spans="1:16" ht="12.75">
      <c r="A27" s="11" t="s">
        <v>34</v>
      </c>
      <c r="B27" s="25">
        <v>1215</v>
      </c>
      <c r="C27" s="25">
        <v>1268</v>
      </c>
      <c r="D27" s="25">
        <v>1171</v>
      </c>
      <c r="E27" s="25">
        <v>1211</v>
      </c>
      <c r="F27" s="25">
        <v>1383</v>
      </c>
      <c r="G27" s="25">
        <v>1577</v>
      </c>
      <c r="H27" s="26">
        <v>1524</v>
      </c>
      <c r="I27" s="26">
        <v>1622</v>
      </c>
      <c r="J27" s="26">
        <v>1754</v>
      </c>
      <c r="K27" s="26">
        <v>1850</v>
      </c>
      <c r="L27" s="26">
        <v>1914</v>
      </c>
      <c r="M27" s="26">
        <v>1986</v>
      </c>
      <c r="N27" s="26">
        <v>2104</v>
      </c>
      <c r="P27" s="12">
        <f>N27-'Online Trend'!H27</f>
        <v>580</v>
      </c>
    </row>
    <row r="29" ht="12.75">
      <c r="A29" s="16" t="s">
        <v>37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Farooq Sultan</dc:creator>
  <cp:keywords/>
  <dc:description/>
  <cp:lastModifiedBy>sschauer</cp:lastModifiedBy>
  <cp:lastPrinted>2010-01-12T17:22:43Z</cp:lastPrinted>
  <dcterms:created xsi:type="dcterms:W3CDTF">2010-01-08T22:33:36Z</dcterms:created>
  <dcterms:modified xsi:type="dcterms:W3CDTF">2012-12-18T17:47:10Z</dcterms:modified>
  <cp:category/>
  <cp:version/>
  <cp:contentType/>
  <cp:contentStatus/>
</cp:coreProperties>
</file>